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20" yWindow="140" windowWidth="24620" windowHeight="13760" activeTab="0"/>
  </bookViews>
  <sheets>
    <sheet name="6.1 a" sheetId="1" r:id="rId1"/>
    <sheet name="6.1 b" sheetId="2" r:id="rId2"/>
    <sheet name="6.1 c" sheetId="3" r:id="rId3"/>
    <sheet name="6.2" sheetId="4" r:id="rId4"/>
  </sheets>
  <externalReferences>
    <externalReference r:id="rId7"/>
  </externalReferences>
  <definedNames>
    <definedName name="anscount" hidden="1">1</definedName>
    <definedName name="_xlnm.Print_Area" localSheetId="0">'6.1 a'!$A$1:$AB$34</definedName>
    <definedName name="_xlnm.Print_Area" localSheetId="1">'6.1 b'!$A$1:$N$37</definedName>
    <definedName name="_xlnm.Print_Area" localSheetId="2">'6.1 c'!$A$1:$J$34</definedName>
    <definedName name="_xlnm.Print_Area" localSheetId="3">'6.2'!$A$1:$R$35</definedName>
  </definedNames>
  <calcPr fullCalcOnLoad="1"/>
</workbook>
</file>

<file path=xl/sharedStrings.xml><?xml version="1.0" encoding="utf-8"?>
<sst xmlns="http://schemas.openxmlformats.org/spreadsheetml/2006/main" count="205" uniqueCount="106">
  <si>
    <t>B</t>
  </si>
  <si>
    <t>C</t>
  </si>
  <si>
    <t>D</t>
  </si>
  <si>
    <t>E</t>
  </si>
  <si>
    <t>F</t>
  </si>
  <si>
    <t>G</t>
  </si>
  <si>
    <t>H</t>
  </si>
  <si>
    <t>I</t>
  </si>
  <si>
    <t>J</t>
  </si>
  <si>
    <t>A</t>
  </si>
  <si>
    <t>K</t>
  </si>
  <si>
    <t>L</t>
  </si>
  <si>
    <t>M</t>
  </si>
  <si>
    <t>Total</t>
  </si>
  <si>
    <t>Duración (en semanas)</t>
  </si>
  <si>
    <t>Algoritmo de Demoucron</t>
  </si>
  <si>
    <t>Actividad</t>
  </si>
  <si>
    <t>Precedentes</t>
  </si>
  <si>
    <t>Optimista</t>
  </si>
  <si>
    <t>Más probable</t>
  </si>
  <si>
    <t>Pesimista</t>
  </si>
  <si>
    <t>V1</t>
  </si>
  <si>
    <t>V2</t>
  </si>
  <si>
    <t>V3</t>
  </si>
  <si>
    <t>V4</t>
  </si>
  <si>
    <t>V5</t>
  </si>
  <si>
    <t>V6</t>
  </si>
  <si>
    <t>V7</t>
  </si>
  <si>
    <t>Compra de las materias primas</t>
  </si>
  <si>
    <t>-</t>
  </si>
  <si>
    <t>Producción del stock inicial</t>
  </si>
  <si>
    <t>X</t>
  </si>
  <si>
    <t>Envasado del stock inicial</t>
  </si>
  <si>
    <t>B, H</t>
  </si>
  <si>
    <t>Estudio del mercado</t>
  </si>
  <si>
    <t>Estudio de la campaña de publicidad</t>
  </si>
  <si>
    <t>Realización de la campaña de publicidad</t>
  </si>
  <si>
    <t>Estudio y diseño de los envases</t>
  </si>
  <si>
    <t>Preparación de los envases</t>
  </si>
  <si>
    <t>Selección del equipo de vendedores</t>
  </si>
  <si>
    <t>Entrenamiento del equipo de vendedores</t>
  </si>
  <si>
    <t>Selección de los posibles distribuidores</t>
  </si>
  <si>
    <t>Venta a los distribuidores</t>
  </si>
  <si>
    <t>J, K</t>
  </si>
  <si>
    <t>Envío de los primeros pedidos</t>
  </si>
  <si>
    <t>C, L</t>
  </si>
  <si>
    <t>NIVELES:</t>
  </si>
  <si>
    <t>VII</t>
  </si>
  <si>
    <t>VI</t>
  </si>
  <si>
    <t>V</t>
  </si>
  <si>
    <t>IV</t>
  </si>
  <si>
    <t>III</t>
  </si>
  <si>
    <t>II</t>
  </si>
  <si>
    <t>Diagrama de Flechas</t>
  </si>
  <si>
    <t>Diagrama de Flechas Clasificado en Niveles</t>
  </si>
  <si>
    <t>PROBLEMA 6.1</t>
  </si>
  <si>
    <t>Sucesos</t>
  </si>
  <si>
    <t xml:space="preserve">Tiempos </t>
  </si>
  <si>
    <t>Holguras</t>
  </si>
  <si>
    <t>Tiempos más temprano y más tardío</t>
  </si>
  <si>
    <t>Inicial</t>
  </si>
  <si>
    <t>Final</t>
  </si>
  <si>
    <t>PERT</t>
  </si>
  <si>
    <t>Libre</t>
  </si>
  <si>
    <t>Independ.</t>
  </si>
  <si>
    <t>Crítica</t>
  </si>
  <si>
    <t>Suceso</t>
  </si>
  <si>
    <t>early</t>
  </si>
  <si>
    <t>late</t>
  </si>
  <si>
    <t>L, Fic1</t>
  </si>
  <si>
    <t>Fic1</t>
  </si>
  <si>
    <t>Caminos Críticos:</t>
  </si>
  <si>
    <t>C1: D, I, J, L, M</t>
  </si>
  <si>
    <t>Duración Total del Proyecto:</t>
  </si>
  <si>
    <t>Comienzos</t>
  </si>
  <si>
    <t xml:space="preserve"> Finalizaciones</t>
  </si>
  <si>
    <t>más temprana</t>
  </si>
  <si>
    <t>más tardía</t>
  </si>
  <si>
    <t>Fecha de Inicio del Proyecto:</t>
  </si>
  <si>
    <t>Fechas de Comienzo</t>
  </si>
  <si>
    <t>Fechas de Finalización</t>
  </si>
  <si>
    <t>Actividad:</t>
  </si>
  <si>
    <t>Precedentes:</t>
  </si>
  <si>
    <t>Nodo inicial:</t>
  </si>
  <si>
    <t>Nodo final:</t>
  </si>
  <si>
    <t>Tiempo:</t>
  </si>
  <si>
    <t>Matriz de Caminos Posibles:</t>
  </si>
  <si>
    <t>Duración</t>
  </si>
  <si>
    <t>Camino</t>
  </si>
  <si>
    <t>Crítico</t>
  </si>
  <si>
    <t>Camino 1</t>
  </si>
  <si>
    <t>Camino 2</t>
  </si>
  <si>
    <t>Camino 3</t>
  </si>
  <si>
    <t>Camino 4</t>
  </si>
  <si>
    <t>Camino 5</t>
  </si>
  <si>
    <t>C4: D, I, J, L, M</t>
  </si>
  <si>
    <t>Tiempo inicial:</t>
  </si>
  <si>
    <t>Cambios:</t>
  </si>
  <si>
    <t>- A se retrasa 9 semanas:</t>
  </si>
  <si>
    <t>DTP sigue igual, HT(A)=11 &gt;9</t>
  </si>
  <si>
    <t>- D se retrasa 3 semanas:</t>
  </si>
  <si>
    <t>DTP=DTP+3 (D es crítica, HT(D)=0)</t>
  </si>
  <si>
    <t>- L se reduce 1 semana:</t>
  </si>
  <si>
    <t>Efectos:</t>
  </si>
  <si>
    <t>DTP=DTP-1 (L es crítica, HT(L)=0, y no hay más caminos críticos)</t>
  </si>
  <si>
    <t>PROBLEMA 6.2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</si>
</sst>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\ _P_t_s_-;\-* #,##0.0\ _P_t_s_-;_-* &quot;-&quot;\ _P_t_s_-;_-@_-"/>
    <numFmt numFmtId="181" formatCode="_-* #,##0.00\ _P_t_s_-;\-* #,##0.00\ _P_t_s_-;_-* &quot;-&quot;\ _P_t_s_-;_-@_-"/>
    <numFmt numFmtId="182" formatCode="_-* #,##0.000\ _P_t_s_-;\-* #,##0.000\ _P_t_s_-;_-* &quot;-&quot;\ _P_t_s_-;_-@_-"/>
    <numFmt numFmtId="183" formatCode="\+\-#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/>
    </xf>
    <xf numFmtId="15" fontId="0" fillId="0" borderId="18" xfId="0" applyNumberFormat="1" applyBorder="1" applyAlignment="1">
      <alignment horizontal="center"/>
    </xf>
    <xf numFmtId="15" fontId="0" fillId="0" borderId="21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-fjun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oría a)"/>
      <sheetName val="Teoría b1)"/>
      <sheetName val="Teoría b2)"/>
      <sheetName val="Teoría d)"/>
      <sheetName val="Prácticas"/>
    </sheetNames>
    <sheetDataSet>
      <sheetData sheetId="0">
        <row r="3">
          <cell r="A3" t="str">
            <v>A</v>
          </cell>
          <cell r="F3">
            <v>1</v>
          </cell>
          <cell r="G3">
            <v>2</v>
          </cell>
          <cell r="H3">
            <v>3</v>
          </cell>
        </row>
        <row r="4">
          <cell r="A4" t="str">
            <v>B</v>
          </cell>
          <cell r="F4">
            <v>2</v>
          </cell>
          <cell r="G4">
            <v>4</v>
          </cell>
          <cell r="H4">
            <v>6</v>
          </cell>
        </row>
        <row r="5">
          <cell r="A5" t="str">
            <v>C</v>
          </cell>
          <cell r="F5">
            <v>0</v>
          </cell>
          <cell r="G5">
            <v>1</v>
          </cell>
          <cell r="H5">
            <v>2</v>
          </cell>
        </row>
        <row r="6">
          <cell r="A6" t="str">
            <v>D</v>
          </cell>
          <cell r="F6">
            <v>3</v>
          </cell>
          <cell r="G6">
            <v>6</v>
          </cell>
          <cell r="H6">
            <v>9</v>
          </cell>
        </row>
        <row r="7">
          <cell r="A7" t="str">
            <v>E</v>
          </cell>
          <cell r="F7">
            <v>2</v>
          </cell>
          <cell r="G7">
            <v>3</v>
          </cell>
          <cell r="H7">
            <v>4</v>
          </cell>
        </row>
        <row r="8">
          <cell r="A8" t="str">
            <v>F</v>
          </cell>
          <cell r="F8">
            <v>3</v>
          </cell>
          <cell r="G8">
            <v>5</v>
          </cell>
          <cell r="H8">
            <v>7</v>
          </cell>
        </row>
        <row r="9">
          <cell r="A9" t="str">
            <v>G</v>
          </cell>
          <cell r="F9">
            <v>1</v>
          </cell>
          <cell r="G9">
            <v>2</v>
          </cell>
          <cell r="H9">
            <v>3</v>
          </cell>
        </row>
        <row r="10">
          <cell r="A10" t="str">
            <v>H</v>
          </cell>
          <cell r="F10">
            <v>1</v>
          </cell>
          <cell r="G10">
            <v>2</v>
          </cell>
          <cell r="H10">
            <v>3</v>
          </cell>
        </row>
        <row r="11">
          <cell r="A11" t="str">
            <v>I</v>
          </cell>
          <cell r="F11">
            <v>1</v>
          </cell>
          <cell r="G11">
            <v>3</v>
          </cell>
          <cell r="H11">
            <v>5</v>
          </cell>
        </row>
        <row r="12">
          <cell r="A12" t="str">
            <v>J</v>
          </cell>
          <cell r="F12">
            <v>3</v>
          </cell>
          <cell r="G12">
            <v>4</v>
          </cell>
          <cell r="H12">
            <v>5</v>
          </cell>
        </row>
        <row r="13">
          <cell r="A13" t="str">
            <v>K</v>
          </cell>
          <cell r="F13">
            <v>2</v>
          </cell>
          <cell r="G13">
            <v>3</v>
          </cell>
          <cell r="H13">
            <v>4</v>
          </cell>
        </row>
        <row r="14">
          <cell r="A14" t="str">
            <v>L</v>
          </cell>
          <cell r="F14">
            <v>3</v>
          </cell>
          <cell r="G14">
            <v>5</v>
          </cell>
          <cell r="H14">
            <v>7</v>
          </cell>
        </row>
        <row r="15">
          <cell r="A15" t="str">
            <v>M</v>
          </cell>
          <cell r="F15">
            <v>1</v>
          </cell>
          <cell r="G15">
            <v>2</v>
          </cell>
          <cell r="H1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showGridLines="0" tabSelected="1" zoomScale="75" zoomScaleNormal="75" workbookViewId="0" topLeftCell="A1">
      <selection activeCell="G58" sqref="G58"/>
    </sheetView>
  </sheetViews>
  <sheetFormatPr defaultColWidth="11.421875" defaultRowHeight="12.75"/>
  <cols>
    <col min="1" max="1" width="3.7109375" style="0" customWidth="1"/>
    <col min="2" max="8" width="11.7109375" style="0" customWidth="1"/>
    <col min="9" max="9" width="7.140625" style="0" customWidth="1"/>
    <col min="10" max="10" width="4.7109375" style="0" customWidth="1"/>
    <col min="11" max="21" width="4.7109375" style="1" customWidth="1"/>
    <col min="22" max="28" width="5.7109375" style="1" customWidth="1"/>
  </cols>
  <sheetData>
    <row r="1" spans="1:11" ht="12">
      <c r="A1" s="3"/>
      <c r="B1" s="4" t="s">
        <v>55</v>
      </c>
      <c r="C1" s="4"/>
      <c r="D1" s="4"/>
      <c r="E1" s="5"/>
      <c r="F1" s="46" t="s">
        <v>14</v>
      </c>
      <c r="G1" s="47"/>
      <c r="H1" s="48"/>
      <c r="K1" s="9" t="s">
        <v>15</v>
      </c>
    </row>
    <row r="2" spans="1:28" ht="12">
      <c r="A2" s="10"/>
      <c r="B2" s="11" t="s">
        <v>16</v>
      </c>
      <c r="C2" s="11"/>
      <c r="D2" s="11"/>
      <c r="E2" s="12" t="s">
        <v>17</v>
      </c>
      <c r="F2" s="6" t="s">
        <v>18</v>
      </c>
      <c r="G2" s="7" t="s">
        <v>19</v>
      </c>
      <c r="H2" s="8" t="s">
        <v>20</v>
      </c>
      <c r="J2" s="13"/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8">
        <v>11</v>
      </c>
      <c r="V2" s="12" t="s">
        <v>21</v>
      </c>
      <c r="W2" s="12" t="s">
        <v>22</v>
      </c>
      <c r="X2" s="12" t="s">
        <v>23</v>
      </c>
      <c r="Y2" s="12" t="s">
        <v>24</v>
      </c>
      <c r="Z2" s="12" t="s">
        <v>25</v>
      </c>
      <c r="AA2" s="12" t="s">
        <v>26</v>
      </c>
      <c r="AB2" s="12" t="s">
        <v>27</v>
      </c>
    </row>
    <row r="3" spans="1:28" ht="12">
      <c r="A3" s="14" t="s">
        <v>9</v>
      </c>
      <c r="B3" s="15" t="s">
        <v>28</v>
      </c>
      <c r="C3" s="15"/>
      <c r="D3" s="15"/>
      <c r="E3" s="16" t="s">
        <v>29</v>
      </c>
      <c r="F3" s="17">
        <v>1</v>
      </c>
      <c r="G3" s="17">
        <v>2</v>
      </c>
      <c r="H3" s="18">
        <v>3</v>
      </c>
      <c r="J3" s="19">
        <v>1</v>
      </c>
      <c r="K3" s="17">
        <v>0</v>
      </c>
      <c r="L3" s="17">
        <v>1</v>
      </c>
      <c r="M3" s="17">
        <v>1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8">
        <v>0</v>
      </c>
      <c r="V3" s="16">
        <f aca="true" t="shared" si="0" ref="V3:V13">SUM(K3:U3)</f>
        <v>2</v>
      </c>
      <c r="W3" s="16">
        <f aca="true" t="shared" si="1" ref="W3:W12">+V3-U3</f>
        <v>2</v>
      </c>
      <c r="X3" s="16">
        <f aca="true" t="shared" si="2" ref="X3:X10">+W3-S3-T3</f>
        <v>2</v>
      </c>
      <c r="Y3" s="16">
        <f>+X3-P3-R3</f>
        <v>2</v>
      </c>
      <c r="Z3" s="16">
        <f>+Y3-O3-Q3</f>
        <v>2</v>
      </c>
      <c r="AA3" s="16">
        <f>+Z3-L3-N3</f>
        <v>1</v>
      </c>
      <c r="AB3" s="16">
        <f>+AA3-M3</f>
        <v>0</v>
      </c>
    </row>
    <row r="4" spans="1:28" ht="12">
      <c r="A4" s="14" t="s">
        <v>0</v>
      </c>
      <c r="B4" s="15" t="s">
        <v>30</v>
      </c>
      <c r="C4" s="15"/>
      <c r="D4" s="15"/>
      <c r="E4" s="16" t="s">
        <v>9</v>
      </c>
      <c r="F4" s="17">
        <v>2</v>
      </c>
      <c r="G4" s="17">
        <v>4</v>
      </c>
      <c r="H4" s="18">
        <v>6</v>
      </c>
      <c r="J4" s="19">
        <v>2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1</v>
      </c>
      <c r="R4" s="17">
        <v>0</v>
      </c>
      <c r="S4" s="17">
        <v>0</v>
      </c>
      <c r="T4" s="17">
        <v>0</v>
      </c>
      <c r="U4" s="18">
        <v>0</v>
      </c>
      <c r="V4" s="16">
        <f t="shared" si="0"/>
        <v>1</v>
      </c>
      <c r="W4" s="16">
        <f t="shared" si="1"/>
        <v>1</v>
      </c>
      <c r="X4" s="16">
        <f t="shared" si="2"/>
        <v>1</v>
      </c>
      <c r="Y4" s="16">
        <f>+X4-P4-R4</f>
        <v>1</v>
      </c>
      <c r="Z4" s="16">
        <f>+Y4-O4-Q4</f>
        <v>0</v>
      </c>
      <c r="AA4" s="16" t="s">
        <v>31</v>
      </c>
      <c r="AB4" s="16" t="s">
        <v>31</v>
      </c>
    </row>
    <row r="5" spans="1:28" ht="12">
      <c r="A5" s="14" t="s">
        <v>1</v>
      </c>
      <c r="B5" s="15" t="s">
        <v>32</v>
      </c>
      <c r="C5" s="15"/>
      <c r="D5" s="15"/>
      <c r="E5" s="16" t="s">
        <v>33</v>
      </c>
      <c r="F5" s="17">
        <v>0</v>
      </c>
      <c r="G5" s="17">
        <v>1</v>
      </c>
      <c r="H5" s="18">
        <v>2</v>
      </c>
      <c r="J5" s="19">
        <v>3</v>
      </c>
      <c r="K5" s="17">
        <v>0</v>
      </c>
      <c r="L5" s="17">
        <v>0</v>
      </c>
      <c r="M5" s="17">
        <v>0</v>
      </c>
      <c r="N5" s="17">
        <v>1</v>
      </c>
      <c r="O5" s="17">
        <v>1</v>
      </c>
      <c r="P5" s="17">
        <v>1</v>
      </c>
      <c r="Q5" s="17">
        <v>0</v>
      </c>
      <c r="R5" s="17">
        <v>0</v>
      </c>
      <c r="S5" s="17">
        <v>0</v>
      </c>
      <c r="T5" s="17">
        <v>0</v>
      </c>
      <c r="U5" s="18">
        <v>0</v>
      </c>
      <c r="V5" s="16">
        <f t="shared" si="0"/>
        <v>3</v>
      </c>
      <c r="W5" s="16">
        <f t="shared" si="1"/>
        <v>3</v>
      </c>
      <c r="X5" s="16">
        <f t="shared" si="2"/>
        <v>3</v>
      </c>
      <c r="Y5" s="16">
        <f>+X5-P5-R5</f>
        <v>2</v>
      </c>
      <c r="Z5" s="16">
        <f>+Y5-O5-Q5</f>
        <v>1</v>
      </c>
      <c r="AA5" s="16">
        <f>+Z5-L5-N5</f>
        <v>0</v>
      </c>
      <c r="AB5" s="16" t="s">
        <v>31</v>
      </c>
    </row>
    <row r="6" spans="1:28" ht="12">
      <c r="A6" s="14" t="s">
        <v>2</v>
      </c>
      <c r="B6" s="15" t="s">
        <v>34</v>
      </c>
      <c r="C6" s="15"/>
      <c r="D6" s="15"/>
      <c r="E6" s="16" t="s">
        <v>29</v>
      </c>
      <c r="F6" s="17">
        <v>3</v>
      </c>
      <c r="G6" s="17">
        <v>6</v>
      </c>
      <c r="H6" s="18">
        <v>9</v>
      </c>
      <c r="J6" s="19">
        <v>4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1</v>
      </c>
      <c r="R6" s="17">
        <v>0</v>
      </c>
      <c r="S6" s="17">
        <v>1</v>
      </c>
      <c r="T6" s="17">
        <v>0</v>
      </c>
      <c r="U6" s="18">
        <v>0</v>
      </c>
      <c r="V6" s="16">
        <f t="shared" si="0"/>
        <v>2</v>
      </c>
      <c r="W6" s="16">
        <f t="shared" si="1"/>
        <v>2</v>
      </c>
      <c r="X6" s="16">
        <f t="shared" si="2"/>
        <v>1</v>
      </c>
      <c r="Y6" s="16">
        <f>+X6-P6-R6</f>
        <v>1</v>
      </c>
      <c r="Z6" s="16">
        <f>+Y6-O6-Q6</f>
        <v>0</v>
      </c>
      <c r="AA6" s="16" t="s">
        <v>31</v>
      </c>
      <c r="AB6" s="16" t="s">
        <v>31</v>
      </c>
    </row>
    <row r="7" spans="1:28" ht="12">
      <c r="A7" s="14" t="s">
        <v>3</v>
      </c>
      <c r="B7" s="15" t="s">
        <v>35</v>
      </c>
      <c r="C7" s="15"/>
      <c r="D7" s="15"/>
      <c r="E7" s="16" t="s">
        <v>5</v>
      </c>
      <c r="F7" s="17">
        <v>2</v>
      </c>
      <c r="G7" s="17">
        <v>3</v>
      </c>
      <c r="H7" s="18">
        <v>4</v>
      </c>
      <c r="J7" s="19">
        <v>5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1</v>
      </c>
      <c r="Q7" s="17">
        <v>0</v>
      </c>
      <c r="R7" s="17">
        <v>0</v>
      </c>
      <c r="S7" s="17">
        <v>0</v>
      </c>
      <c r="T7" s="17">
        <v>0</v>
      </c>
      <c r="U7" s="18">
        <v>0</v>
      </c>
      <c r="V7" s="16">
        <f t="shared" si="0"/>
        <v>1</v>
      </c>
      <c r="W7" s="16">
        <f t="shared" si="1"/>
        <v>1</v>
      </c>
      <c r="X7" s="16">
        <f t="shared" si="2"/>
        <v>1</v>
      </c>
      <c r="Y7" s="16">
        <f>+X7-P7-R7</f>
        <v>0</v>
      </c>
      <c r="Z7" s="16" t="s">
        <v>31</v>
      </c>
      <c r="AA7" s="16" t="s">
        <v>31</v>
      </c>
      <c r="AB7" s="16" t="s">
        <v>31</v>
      </c>
    </row>
    <row r="8" spans="1:28" ht="12">
      <c r="A8" s="14" t="s">
        <v>4</v>
      </c>
      <c r="B8" s="15" t="s">
        <v>36</v>
      </c>
      <c r="C8" s="15"/>
      <c r="D8" s="15"/>
      <c r="E8" s="16" t="s">
        <v>3</v>
      </c>
      <c r="F8" s="17">
        <v>3</v>
      </c>
      <c r="G8" s="17">
        <v>5</v>
      </c>
      <c r="H8" s="18">
        <v>7</v>
      </c>
      <c r="J8" s="19">
        <v>6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1</v>
      </c>
      <c r="U8" s="18">
        <v>0</v>
      </c>
      <c r="V8" s="16">
        <f t="shared" si="0"/>
        <v>1</v>
      </c>
      <c r="W8" s="16">
        <f t="shared" si="1"/>
        <v>1</v>
      </c>
      <c r="X8" s="16">
        <f t="shared" si="2"/>
        <v>0</v>
      </c>
      <c r="Y8" s="16" t="s">
        <v>31</v>
      </c>
      <c r="Z8" s="16" t="s">
        <v>31</v>
      </c>
      <c r="AA8" s="16" t="s">
        <v>31</v>
      </c>
      <c r="AB8" s="16" t="s">
        <v>31</v>
      </c>
    </row>
    <row r="9" spans="1:28" ht="12">
      <c r="A9" s="14" t="s">
        <v>5</v>
      </c>
      <c r="B9" s="15" t="s">
        <v>37</v>
      </c>
      <c r="C9" s="15"/>
      <c r="D9" s="15"/>
      <c r="E9" s="16" t="s">
        <v>2</v>
      </c>
      <c r="F9" s="17">
        <v>1</v>
      </c>
      <c r="G9" s="17">
        <v>2</v>
      </c>
      <c r="H9" s="18">
        <v>3</v>
      </c>
      <c r="J9" s="19">
        <v>7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1</v>
      </c>
      <c r="S9" s="17">
        <v>0</v>
      </c>
      <c r="T9" s="17">
        <v>0</v>
      </c>
      <c r="U9" s="18">
        <v>0</v>
      </c>
      <c r="V9" s="16">
        <f t="shared" si="0"/>
        <v>1</v>
      </c>
      <c r="W9" s="16">
        <f t="shared" si="1"/>
        <v>1</v>
      </c>
      <c r="X9" s="16">
        <f t="shared" si="2"/>
        <v>1</v>
      </c>
      <c r="Y9" s="16">
        <f>+X9-P9-R9</f>
        <v>0</v>
      </c>
      <c r="Z9" s="16" t="s">
        <v>31</v>
      </c>
      <c r="AA9" s="16" t="s">
        <v>31</v>
      </c>
      <c r="AB9" s="16" t="s">
        <v>31</v>
      </c>
    </row>
    <row r="10" spans="1:28" ht="12">
      <c r="A10" s="14" t="s">
        <v>6</v>
      </c>
      <c r="B10" s="15" t="s">
        <v>38</v>
      </c>
      <c r="C10" s="15"/>
      <c r="D10" s="15"/>
      <c r="E10" s="16" t="s">
        <v>5</v>
      </c>
      <c r="F10" s="17">
        <v>1</v>
      </c>
      <c r="G10" s="17">
        <v>2</v>
      </c>
      <c r="H10" s="18">
        <v>3</v>
      </c>
      <c r="J10" s="19">
        <v>8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1</v>
      </c>
      <c r="U10" s="18">
        <v>0</v>
      </c>
      <c r="V10" s="16">
        <f t="shared" si="0"/>
        <v>1</v>
      </c>
      <c r="W10" s="16">
        <f t="shared" si="1"/>
        <v>1</v>
      </c>
      <c r="X10" s="16">
        <f t="shared" si="2"/>
        <v>0</v>
      </c>
      <c r="Y10" s="16" t="s">
        <v>31</v>
      </c>
      <c r="Z10" s="16" t="s">
        <v>31</v>
      </c>
      <c r="AA10" s="16" t="s">
        <v>31</v>
      </c>
      <c r="AB10" s="16" t="s">
        <v>31</v>
      </c>
    </row>
    <row r="11" spans="1:28" ht="12">
      <c r="A11" s="14" t="s">
        <v>7</v>
      </c>
      <c r="B11" s="15" t="s">
        <v>39</v>
      </c>
      <c r="C11" s="15"/>
      <c r="D11" s="15"/>
      <c r="E11" s="16" t="s">
        <v>2</v>
      </c>
      <c r="F11" s="17">
        <v>1</v>
      </c>
      <c r="G11" s="17">
        <v>3</v>
      </c>
      <c r="H11" s="18">
        <v>5</v>
      </c>
      <c r="J11" s="19">
        <v>9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8">
        <v>1</v>
      </c>
      <c r="V11" s="16">
        <f t="shared" si="0"/>
        <v>1</v>
      </c>
      <c r="W11" s="16">
        <f t="shared" si="1"/>
        <v>0</v>
      </c>
      <c r="X11" s="16" t="s">
        <v>31</v>
      </c>
      <c r="Y11" s="16" t="s">
        <v>31</v>
      </c>
      <c r="Z11" s="16" t="s">
        <v>31</v>
      </c>
      <c r="AA11" s="16" t="s">
        <v>31</v>
      </c>
      <c r="AB11" s="16" t="s">
        <v>31</v>
      </c>
    </row>
    <row r="12" spans="1:28" ht="12">
      <c r="A12" s="14" t="s">
        <v>8</v>
      </c>
      <c r="B12" s="15" t="s">
        <v>40</v>
      </c>
      <c r="C12" s="15"/>
      <c r="D12" s="15"/>
      <c r="E12" s="16" t="s">
        <v>7</v>
      </c>
      <c r="F12" s="17">
        <v>3</v>
      </c>
      <c r="G12" s="17">
        <v>4</v>
      </c>
      <c r="H12" s="18">
        <v>5</v>
      </c>
      <c r="J12" s="19">
        <v>10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8">
        <v>1</v>
      </c>
      <c r="V12" s="16">
        <f t="shared" si="0"/>
        <v>1</v>
      </c>
      <c r="W12" s="16">
        <f t="shared" si="1"/>
        <v>0</v>
      </c>
      <c r="X12" s="16" t="s">
        <v>31</v>
      </c>
      <c r="Y12" s="16" t="s">
        <v>31</v>
      </c>
      <c r="Z12" s="16" t="s">
        <v>31</v>
      </c>
      <c r="AA12" s="16" t="s">
        <v>31</v>
      </c>
      <c r="AB12" s="16" t="s">
        <v>31</v>
      </c>
    </row>
    <row r="13" spans="1:28" ht="12">
      <c r="A13" s="14" t="s">
        <v>10</v>
      </c>
      <c r="B13" s="15" t="s">
        <v>41</v>
      </c>
      <c r="C13" s="15"/>
      <c r="D13" s="15"/>
      <c r="E13" s="16" t="s">
        <v>2</v>
      </c>
      <c r="F13" s="17">
        <v>2</v>
      </c>
      <c r="G13" s="17">
        <v>3</v>
      </c>
      <c r="H13" s="18">
        <v>4</v>
      </c>
      <c r="J13" s="20">
        <v>11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2">
        <v>0</v>
      </c>
      <c r="V13" s="23">
        <f t="shared" si="0"/>
        <v>0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</row>
    <row r="14" spans="1:28" ht="12">
      <c r="A14" s="14" t="s">
        <v>11</v>
      </c>
      <c r="B14" s="15" t="s">
        <v>42</v>
      </c>
      <c r="C14" s="15"/>
      <c r="D14" s="15"/>
      <c r="E14" s="16" t="s">
        <v>43</v>
      </c>
      <c r="F14" s="17">
        <v>3</v>
      </c>
      <c r="G14" s="17">
        <v>5</v>
      </c>
      <c r="H14" s="18">
        <v>7</v>
      </c>
      <c r="V14" s="6">
        <v>11</v>
      </c>
      <c r="W14" s="24">
        <v>9</v>
      </c>
      <c r="X14" s="24">
        <v>6</v>
      </c>
      <c r="Y14" s="24">
        <v>5</v>
      </c>
      <c r="Z14" s="24">
        <v>2</v>
      </c>
      <c r="AA14" s="12">
        <v>3</v>
      </c>
      <c r="AB14" s="12">
        <v>1</v>
      </c>
    </row>
    <row r="15" spans="1:26" ht="12">
      <c r="A15" s="25" t="s">
        <v>12</v>
      </c>
      <c r="B15" s="26" t="s">
        <v>44</v>
      </c>
      <c r="C15" s="26"/>
      <c r="D15" s="26"/>
      <c r="E15" s="23" t="s">
        <v>45</v>
      </c>
      <c r="F15" s="21">
        <v>1</v>
      </c>
      <c r="G15" s="21">
        <v>2</v>
      </c>
      <c r="H15" s="22">
        <v>3</v>
      </c>
      <c r="W15" s="23">
        <v>10</v>
      </c>
      <c r="X15" s="23">
        <v>8</v>
      </c>
      <c r="Y15" s="23">
        <v>7</v>
      </c>
      <c r="Z15" s="23">
        <v>4</v>
      </c>
    </row>
    <row r="17" spans="19:28" ht="12">
      <c r="S17" s="1" t="s">
        <v>46</v>
      </c>
      <c r="V17" s="12" t="s">
        <v>47</v>
      </c>
      <c r="W17" s="12" t="s">
        <v>48</v>
      </c>
      <c r="X17" s="12" t="s">
        <v>49</v>
      </c>
      <c r="Y17" s="12" t="s">
        <v>50</v>
      </c>
      <c r="Z17" s="12" t="s">
        <v>51</v>
      </c>
      <c r="AA17" s="12" t="s">
        <v>52</v>
      </c>
      <c r="AB17" s="12" t="s">
        <v>7</v>
      </c>
    </row>
    <row r="18" ht="12">
      <c r="B18" s="2" t="s">
        <v>53</v>
      </c>
    </row>
    <row r="19" ht="12.75">
      <c r="L19" s="27" t="s">
        <v>54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4" ht="12.75"/>
  </sheetData>
  <sheetProtection/>
  <mergeCells count="1">
    <mergeCell ref="F1:H1"/>
  </mergeCells>
  <printOptions horizontalCentered="1"/>
  <pageMargins left="0.5905511811023623" right="0.5905511811023623" top="0.984251968503937" bottom="0.7874015748031497" header="0.5905511811023623" footer="0.5905511811023623"/>
  <pageSetup fitToWidth="2" horizontalDpi="600" verticalDpi="600" orientation="landscape" paperSize="9"/>
  <headerFooter alignWithMargins="0">
    <oddHeader>&amp;CPGSI - Ejercicios Tema 6</oddHeader>
    <oddFooter>&amp;CUCLM-ESI  pg. &amp;P   (&amp;A)</oddFooter>
  </headerFooter>
  <colBreaks count="1" manualBreakCount="1">
    <brk id="8" max="33" man="1"/>
  </colBreaks>
  <legacyDrawing r:id="rId3"/>
  <oleObjects>
    <oleObject progId="ABCFlow" shapeId="6077296" r:id="rId1"/>
    <oleObject progId="ABCFlow" shapeId="607729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8.7109375" style="1" customWidth="1"/>
    <col min="6" max="9" width="9.7109375" style="1" customWidth="1"/>
    <col min="10" max="10" width="8.7109375" style="0" customWidth="1"/>
    <col min="11" max="11" width="5.7109375" style="0" customWidth="1"/>
    <col min="12" max="12" width="10.7109375" style="0" customWidth="1"/>
    <col min="13" max="14" width="11.7109375" style="0" customWidth="1"/>
  </cols>
  <sheetData>
    <row r="1" spans="2:12" ht="12">
      <c r="B1" s="28" t="s">
        <v>55</v>
      </c>
      <c r="C1" s="11"/>
      <c r="D1" s="46" t="s">
        <v>56</v>
      </c>
      <c r="E1" s="48"/>
      <c r="F1" s="29" t="s">
        <v>57</v>
      </c>
      <c r="G1" s="49" t="s">
        <v>58</v>
      </c>
      <c r="H1" s="50"/>
      <c r="I1" s="51"/>
      <c r="L1" s="2" t="s">
        <v>59</v>
      </c>
    </row>
    <row r="2" spans="2:14" ht="12">
      <c r="B2" s="12" t="s">
        <v>16</v>
      </c>
      <c r="C2" s="12" t="s">
        <v>17</v>
      </c>
      <c r="D2" s="7" t="s">
        <v>60</v>
      </c>
      <c r="E2" s="8" t="s">
        <v>61</v>
      </c>
      <c r="F2" s="30" t="s">
        <v>62</v>
      </c>
      <c r="G2" s="8" t="s">
        <v>13</v>
      </c>
      <c r="H2" s="12" t="s">
        <v>63</v>
      </c>
      <c r="I2" s="12" t="s">
        <v>64</v>
      </c>
      <c r="J2" s="12" t="s">
        <v>65</v>
      </c>
      <c r="L2" s="12" t="s">
        <v>66</v>
      </c>
      <c r="M2" s="12" t="s">
        <v>67</v>
      </c>
      <c r="N2" s="12" t="s">
        <v>68</v>
      </c>
    </row>
    <row r="3" spans="2:14" ht="12">
      <c r="B3" s="16" t="str">
        <f>+'[1]Teoría a)'!A3</f>
        <v>A</v>
      </c>
      <c r="C3" s="16" t="s">
        <v>29</v>
      </c>
      <c r="D3" s="17">
        <v>1</v>
      </c>
      <c r="E3" s="18">
        <v>2</v>
      </c>
      <c r="F3" s="16">
        <f>+('[1]Teoría a)'!F3+'[1]Teoría a)'!G3*4+'[1]Teoría a)'!H3)/6</f>
        <v>2</v>
      </c>
      <c r="G3" s="17">
        <f aca="true" t="shared" si="0" ref="G3:G16">+VLOOKUP(E3,$L$3:$N$13,3)-VLOOKUP(D3,$L$3:$N$13,2)-F3</f>
        <v>11</v>
      </c>
      <c r="H3" s="17">
        <f aca="true" t="shared" si="1" ref="H3:H16">+VLOOKUP(E3,$L$3:$N$13,2)-VLOOKUP(D3,$L$3:$N$13,2)-F3</f>
        <v>0</v>
      </c>
      <c r="I3" s="18">
        <f aca="true" t="shared" si="2" ref="I3:I16">+VLOOKUP(E3,$L$3:$N$13,2)-VLOOKUP(D3,$L$3:$N$13,3)-F3</f>
        <v>0</v>
      </c>
      <c r="J3" s="16">
        <f aca="true" t="shared" si="3" ref="J3:J16">+IF(G3=0,"SI","")</f>
      </c>
      <c r="L3" s="16">
        <v>1</v>
      </c>
      <c r="M3" s="17">
        <v>0</v>
      </c>
      <c r="N3" s="18">
        <f>+MIN(N4-F3,N5-F6)</f>
        <v>0</v>
      </c>
    </row>
    <row r="4" spans="2:14" ht="12">
      <c r="B4" s="16" t="str">
        <f>+'[1]Teoría a)'!A4</f>
        <v>B</v>
      </c>
      <c r="C4" s="16" t="s">
        <v>9</v>
      </c>
      <c r="D4" s="17">
        <v>2</v>
      </c>
      <c r="E4" s="18">
        <v>7</v>
      </c>
      <c r="F4" s="16">
        <f>+('[1]Teoría a)'!F4+'[1]Teoría a)'!G4*4+'[1]Teoría a)'!H4)/6</f>
        <v>4</v>
      </c>
      <c r="G4" s="17">
        <f t="shared" si="0"/>
        <v>11</v>
      </c>
      <c r="H4" s="17">
        <f t="shared" si="1"/>
        <v>4</v>
      </c>
      <c r="I4" s="18">
        <f t="shared" si="2"/>
        <v>-7</v>
      </c>
      <c r="J4" s="16">
        <f t="shared" si="3"/>
      </c>
      <c r="L4" s="16">
        <v>2</v>
      </c>
      <c r="M4" s="17">
        <f>+MAX(M3+F3)</f>
        <v>2</v>
      </c>
      <c r="N4" s="18">
        <f>+MIN(N9-F4)</f>
        <v>13</v>
      </c>
    </row>
    <row r="5" spans="2:14" ht="12">
      <c r="B5" s="16" t="str">
        <f>+'[1]Teoría a)'!A5</f>
        <v>C</v>
      </c>
      <c r="C5" s="16" t="s">
        <v>33</v>
      </c>
      <c r="D5" s="17">
        <v>7</v>
      </c>
      <c r="E5" s="18">
        <v>8</v>
      </c>
      <c r="F5" s="16">
        <f>+('[1]Teoría a)'!F5+'[1]Teoría a)'!G5*4+'[1]Teoría a)'!H5)/6</f>
        <v>1</v>
      </c>
      <c r="G5" s="17">
        <f t="shared" si="0"/>
        <v>7</v>
      </c>
      <c r="H5" s="17">
        <f t="shared" si="1"/>
        <v>0</v>
      </c>
      <c r="I5" s="18">
        <f t="shared" si="2"/>
        <v>-7</v>
      </c>
      <c r="J5" s="16">
        <f t="shared" si="3"/>
      </c>
      <c r="L5" s="16">
        <v>3</v>
      </c>
      <c r="M5" s="17">
        <f>+MAX(M3+F6)</f>
        <v>6</v>
      </c>
      <c r="N5" s="18">
        <f>+MIN(N6-F9,N7-F11,N8-F12)</f>
        <v>6</v>
      </c>
    </row>
    <row r="6" spans="2:14" ht="12">
      <c r="B6" s="31" t="str">
        <f>+'[1]Teoría a)'!A6</f>
        <v>D</v>
      </c>
      <c r="C6" s="16" t="s">
        <v>29</v>
      </c>
      <c r="D6" s="17">
        <v>1</v>
      </c>
      <c r="E6" s="18">
        <v>3</v>
      </c>
      <c r="F6" s="16">
        <f>+('[1]Teoría a)'!F6+'[1]Teoría a)'!G6*4+'[1]Teoría a)'!H6)/6</f>
        <v>6</v>
      </c>
      <c r="G6" s="17">
        <f t="shared" si="0"/>
        <v>0</v>
      </c>
      <c r="H6" s="17">
        <f t="shared" si="1"/>
        <v>0</v>
      </c>
      <c r="I6" s="18">
        <f t="shared" si="2"/>
        <v>0</v>
      </c>
      <c r="J6" s="16" t="str">
        <f t="shared" si="3"/>
        <v>SI</v>
      </c>
      <c r="L6" s="16">
        <v>4</v>
      </c>
      <c r="M6" s="17">
        <f>+MAX(M5+F9)</f>
        <v>8</v>
      </c>
      <c r="N6" s="18">
        <f>+MIN(N9-F10,N11-F7)</f>
        <v>12</v>
      </c>
    </row>
    <row r="7" spans="2:14" ht="12">
      <c r="B7" s="16" t="str">
        <f>+'[1]Teoría a)'!A7</f>
        <v>E</v>
      </c>
      <c r="C7" s="16" t="s">
        <v>5</v>
      </c>
      <c r="D7" s="17">
        <v>4</v>
      </c>
      <c r="E7" s="18">
        <v>9</v>
      </c>
      <c r="F7" s="16">
        <f>+('[1]Teoría a)'!F7+'[1]Teoría a)'!G7*4+'[1]Teoría a)'!H7)/6</f>
        <v>3</v>
      </c>
      <c r="G7" s="17">
        <f t="shared" si="0"/>
        <v>4</v>
      </c>
      <c r="H7" s="17">
        <f t="shared" si="1"/>
        <v>0</v>
      </c>
      <c r="I7" s="18">
        <f t="shared" si="2"/>
        <v>-4</v>
      </c>
      <c r="J7" s="16">
        <f t="shared" si="3"/>
      </c>
      <c r="L7" s="16">
        <v>5</v>
      </c>
      <c r="M7" s="17">
        <f>+MAX(M5+F11)</f>
        <v>9</v>
      </c>
      <c r="N7" s="18">
        <f>+MIN(N8-F12)</f>
        <v>9</v>
      </c>
    </row>
    <row r="8" spans="2:14" ht="12">
      <c r="B8" s="16" t="str">
        <f>+'[1]Teoría a)'!A8</f>
        <v>F</v>
      </c>
      <c r="C8" s="16" t="s">
        <v>3</v>
      </c>
      <c r="D8" s="17">
        <v>9</v>
      </c>
      <c r="E8" s="18">
        <v>11</v>
      </c>
      <c r="F8" s="16">
        <f>+('[1]Teoría a)'!F8+'[1]Teoría a)'!G8*4+'[1]Teoría a)'!H8)/6</f>
        <v>5</v>
      </c>
      <c r="G8" s="17">
        <f t="shared" si="0"/>
        <v>4</v>
      </c>
      <c r="H8" s="17">
        <f t="shared" si="1"/>
        <v>4</v>
      </c>
      <c r="I8" s="18">
        <f t="shared" si="2"/>
        <v>0</v>
      </c>
      <c r="J8" s="16">
        <f t="shared" si="3"/>
      </c>
      <c r="L8" s="16">
        <v>6</v>
      </c>
      <c r="M8" s="17">
        <f>+MAX(M5+F13,M7+F12)</f>
        <v>13</v>
      </c>
      <c r="N8" s="18">
        <f>+MIN(N12-F14)</f>
        <v>13</v>
      </c>
    </row>
    <row r="9" spans="2:14" ht="12">
      <c r="B9" s="16" t="str">
        <f>+'[1]Teoría a)'!A9</f>
        <v>G</v>
      </c>
      <c r="C9" s="16" t="s">
        <v>2</v>
      </c>
      <c r="D9" s="17">
        <v>3</v>
      </c>
      <c r="E9" s="18">
        <v>4</v>
      </c>
      <c r="F9" s="16">
        <f>+('[1]Teoría a)'!F9+'[1]Teoría a)'!G9*4+'[1]Teoría a)'!H9)/6</f>
        <v>2</v>
      </c>
      <c r="G9" s="17">
        <f t="shared" si="0"/>
        <v>4</v>
      </c>
      <c r="H9" s="17">
        <f t="shared" si="1"/>
        <v>0</v>
      </c>
      <c r="I9" s="18">
        <f t="shared" si="2"/>
        <v>0</v>
      </c>
      <c r="J9" s="16">
        <f t="shared" si="3"/>
      </c>
      <c r="L9" s="16">
        <v>7</v>
      </c>
      <c r="M9" s="17">
        <f>+MAX(M4+F4,M6+F10)</f>
        <v>10</v>
      </c>
      <c r="N9" s="18">
        <f>+MIN(N10-F5)</f>
        <v>17</v>
      </c>
    </row>
    <row r="10" spans="2:14" ht="12">
      <c r="B10" s="16" t="str">
        <f>+'[1]Teoría a)'!A10</f>
        <v>H</v>
      </c>
      <c r="C10" s="16" t="s">
        <v>5</v>
      </c>
      <c r="D10" s="17">
        <v>4</v>
      </c>
      <c r="E10" s="18">
        <v>7</v>
      </c>
      <c r="F10" s="16">
        <f>+('[1]Teoría a)'!F10+'[1]Teoría a)'!G10*4+'[1]Teoría a)'!H10)/6</f>
        <v>2</v>
      </c>
      <c r="G10" s="17">
        <f t="shared" si="0"/>
        <v>7</v>
      </c>
      <c r="H10" s="17">
        <f t="shared" si="1"/>
        <v>0</v>
      </c>
      <c r="I10" s="18">
        <f t="shared" si="2"/>
        <v>-4</v>
      </c>
      <c r="J10" s="16">
        <f t="shared" si="3"/>
      </c>
      <c r="L10" s="16">
        <v>8</v>
      </c>
      <c r="M10" s="17">
        <f>+MAX(M9+F5)</f>
        <v>11</v>
      </c>
      <c r="N10" s="18">
        <f>+MIN(N12-F16)</f>
        <v>18</v>
      </c>
    </row>
    <row r="11" spans="2:14" ht="12">
      <c r="B11" s="31" t="str">
        <f>+'[1]Teoría a)'!A11</f>
        <v>I</v>
      </c>
      <c r="C11" s="16" t="s">
        <v>2</v>
      </c>
      <c r="D11" s="17">
        <v>3</v>
      </c>
      <c r="E11" s="18">
        <v>5</v>
      </c>
      <c r="F11" s="16">
        <f>+('[1]Teoría a)'!F11+'[1]Teoría a)'!G11*4+'[1]Teoría a)'!H11)/6</f>
        <v>3</v>
      </c>
      <c r="G11" s="17">
        <f t="shared" si="0"/>
        <v>0</v>
      </c>
      <c r="H11" s="17">
        <f t="shared" si="1"/>
        <v>0</v>
      </c>
      <c r="I11" s="18">
        <f t="shared" si="2"/>
        <v>0</v>
      </c>
      <c r="J11" s="16" t="str">
        <f t="shared" si="3"/>
        <v>SI</v>
      </c>
      <c r="L11" s="16">
        <v>9</v>
      </c>
      <c r="M11" s="17">
        <f>+MAX(M6+F7)</f>
        <v>11</v>
      </c>
      <c r="N11" s="18">
        <f>+MIN(N13-F8)</f>
        <v>15</v>
      </c>
    </row>
    <row r="12" spans="2:14" ht="12">
      <c r="B12" s="31" t="str">
        <f>+'[1]Teoría a)'!A12</f>
        <v>J</v>
      </c>
      <c r="C12" s="16" t="s">
        <v>7</v>
      </c>
      <c r="D12" s="17">
        <v>5</v>
      </c>
      <c r="E12" s="18">
        <v>6</v>
      </c>
      <c r="F12" s="16">
        <f>+('[1]Teoría a)'!F12+'[1]Teoría a)'!G12*4+'[1]Teoría a)'!H12)/6</f>
        <v>4</v>
      </c>
      <c r="G12" s="17">
        <f t="shared" si="0"/>
        <v>0</v>
      </c>
      <c r="H12" s="17">
        <f t="shared" si="1"/>
        <v>0</v>
      </c>
      <c r="I12" s="18">
        <f t="shared" si="2"/>
        <v>0</v>
      </c>
      <c r="J12" s="16" t="str">
        <f t="shared" si="3"/>
        <v>SI</v>
      </c>
      <c r="L12" s="16">
        <v>10</v>
      </c>
      <c r="M12" s="17">
        <f>+MAX(M8+F14,M10+F16)</f>
        <v>18</v>
      </c>
      <c r="N12" s="18">
        <f>+MIN(N13-F15)</f>
        <v>18</v>
      </c>
    </row>
    <row r="13" spans="2:14" ht="12">
      <c r="B13" s="16" t="str">
        <f>+'[1]Teoría a)'!A13</f>
        <v>K</v>
      </c>
      <c r="C13" s="16" t="s">
        <v>2</v>
      </c>
      <c r="D13" s="17">
        <v>3</v>
      </c>
      <c r="E13" s="18">
        <v>6</v>
      </c>
      <c r="F13" s="16">
        <f>+('[1]Teoría a)'!F13+'[1]Teoría a)'!G13*4+'[1]Teoría a)'!H13)/6</f>
        <v>3</v>
      </c>
      <c r="G13" s="17">
        <f t="shared" si="0"/>
        <v>4</v>
      </c>
      <c r="H13" s="17">
        <f t="shared" si="1"/>
        <v>4</v>
      </c>
      <c r="I13" s="18">
        <f t="shared" si="2"/>
        <v>4</v>
      </c>
      <c r="J13" s="16">
        <f t="shared" si="3"/>
      </c>
      <c r="L13" s="23">
        <v>11</v>
      </c>
      <c r="M13" s="21">
        <f>+MAX(M11+F8,M12+F15)</f>
        <v>20</v>
      </c>
      <c r="N13" s="22">
        <f>+M13</f>
        <v>20</v>
      </c>
    </row>
    <row r="14" spans="2:10" ht="12">
      <c r="B14" s="31" t="str">
        <f>+'[1]Teoría a)'!A14</f>
        <v>L</v>
      </c>
      <c r="C14" s="16" t="s">
        <v>43</v>
      </c>
      <c r="D14" s="17">
        <v>6</v>
      </c>
      <c r="E14" s="18">
        <v>10</v>
      </c>
      <c r="F14" s="16">
        <f>+('[1]Teoría a)'!F14+'[1]Teoría a)'!G14*4+'[1]Teoría a)'!H14)/6</f>
        <v>5</v>
      </c>
      <c r="G14" s="17">
        <f t="shared" si="0"/>
        <v>0</v>
      </c>
      <c r="H14" s="17">
        <f t="shared" si="1"/>
        <v>0</v>
      </c>
      <c r="I14" s="18">
        <f t="shared" si="2"/>
        <v>0</v>
      </c>
      <c r="J14" s="16" t="str">
        <f t="shared" si="3"/>
        <v>SI</v>
      </c>
    </row>
    <row r="15" spans="2:10" ht="12">
      <c r="B15" s="31" t="str">
        <f>+'[1]Teoría a)'!A15</f>
        <v>M</v>
      </c>
      <c r="C15" s="16" t="s">
        <v>69</v>
      </c>
      <c r="D15" s="17">
        <v>10</v>
      </c>
      <c r="E15" s="18">
        <v>11</v>
      </c>
      <c r="F15" s="16">
        <f>+('[1]Teoría a)'!F15+'[1]Teoría a)'!G15*4+'[1]Teoría a)'!H15)/6</f>
        <v>2</v>
      </c>
      <c r="G15" s="17">
        <f t="shared" si="0"/>
        <v>0</v>
      </c>
      <c r="H15" s="17">
        <f t="shared" si="1"/>
        <v>0</v>
      </c>
      <c r="I15" s="18">
        <f t="shared" si="2"/>
        <v>0</v>
      </c>
      <c r="J15" s="16" t="str">
        <f t="shared" si="3"/>
        <v>SI</v>
      </c>
    </row>
    <row r="16" spans="2:10" ht="12">
      <c r="B16" s="23" t="s">
        <v>70</v>
      </c>
      <c r="C16" s="23" t="s">
        <v>1</v>
      </c>
      <c r="D16" s="21">
        <v>8</v>
      </c>
      <c r="E16" s="22">
        <v>10</v>
      </c>
      <c r="F16" s="23">
        <v>0</v>
      </c>
      <c r="G16" s="21">
        <f t="shared" si="0"/>
        <v>7</v>
      </c>
      <c r="H16" s="21">
        <f t="shared" si="1"/>
        <v>7</v>
      </c>
      <c r="I16" s="22">
        <f t="shared" si="2"/>
        <v>0</v>
      </c>
      <c r="J16" s="23">
        <f t="shared" si="3"/>
      </c>
    </row>
    <row r="18" spans="2:5" ht="12">
      <c r="B18" s="2" t="s">
        <v>71</v>
      </c>
      <c r="D18" s="32" t="s">
        <v>72</v>
      </c>
      <c r="E18"/>
    </row>
    <row r="19" ht="12.75"/>
    <row r="20" ht="12.75"/>
    <row r="21" ht="12.75"/>
    <row r="22" ht="12.75">
      <c r="L22" s="2" t="s">
        <v>73</v>
      </c>
    </row>
    <row r="23" ht="12.75">
      <c r="L23">
        <f>+F6+F11+F12+F14+F15</f>
        <v>20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2">
    <mergeCell ref="D1:E1"/>
    <mergeCell ref="G1:I1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paperSize="9"/>
  <headerFooter alignWithMargins="0">
    <oddHeader>&amp;CPGSI - Ejercicios Tema 6</oddHeader>
    <oddFooter>&amp;CUCLM-ESI  pg. &amp;P   (&amp;A)</oddFooter>
  </headerFooter>
  <legacyDrawing r:id="rId2"/>
  <oleObjects>
    <oleObject progId="ABCFlow" shapeId="60847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8.7109375" style="1" customWidth="1"/>
    <col min="6" max="9" width="11.7109375" style="1" customWidth="1"/>
  </cols>
  <sheetData>
    <row r="1" spans="2:9" ht="12">
      <c r="B1" s="28" t="s">
        <v>55</v>
      </c>
      <c r="C1" s="11"/>
      <c r="D1" s="46" t="s">
        <v>56</v>
      </c>
      <c r="E1" s="48"/>
      <c r="F1" s="46" t="s">
        <v>74</v>
      </c>
      <c r="G1" s="48"/>
      <c r="H1" s="46" t="s">
        <v>75</v>
      </c>
      <c r="I1" s="48"/>
    </row>
    <row r="2" spans="2:9" ht="12">
      <c r="B2" s="12" t="s">
        <v>16</v>
      </c>
      <c r="C2" s="12" t="s">
        <v>17</v>
      </c>
      <c r="D2" s="7" t="s">
        <v>60</v>
      </c>
      <c r="E2" s="8" t="s">
        <v>61</v>
      </c>
      <c r="F2" s="12" t="s">
        <v>76</v>
      </c>
      <c r="G2" s="12" t="s">
        <v>77</v>
      </c>
      <c r="H2" s="12" t="s">
        <v>76</v>
      </c>
      <c r="I2" s="12" t="s">
        <v>77</v>
      </c>
    </row>
    <row r="3" spans="2:9" ht="12">
      <c r="B3" s="16" t="str">
        <f>+'[1]Teoría a)'!A3</f>
        <v>A</v>
      </c>
      <c r="C3" s="16" t="str">
        <f>+'6.1 b'!C3</f>
        <v>-</v>
      </c>
      <c r="D3" s="17">
        <f>+'6.1 b'!D3</f>
        <v>1</v>
      </c>
      <c r="E3" s="18">
        <f>+'6.1 b'!E3</f>
        <v>2</v>
      </c>
      <c r="F3" s="18">
        <f>+VLOOKUP(D3,'6.1 b'!$L$3:$N$13,2)</f>
        <v>0</v>
      </c>
      <c r="G3" s="18">
        <f>+F3+'6.1 b'!G3</f>
        <v>11</v>
      </c>
      <c r="H3" s="18">
        <f>+F3+'6.1 b'!F3</f>
        <v>2</v>
      </c>
      <c r="I3" s="18">
        <f>VLOOKUP(E3,'6.1 b'!$L$3:$N$13,3)</f>
        <v>13</v>
      </c>
    </row>
    <row r="4" spans="2:9" ht="12">
      <c r="B4" s="16" t="str">
        <f>+'[1]Teoría a)'!A4</f>
        <v>B</v>
      </c>
      <c r="C4" s="16" t="str">
        <f>+'6.1 b'!C4</f>
        <v>A</v>
      </c>
      <c r="D4" s="17">
        <f>+'6.1 b'!D4</f>
        <v>2</v>
      </c>
      <c r="E4" s="18">
        <f>+'6.1 b'!E4</f>
        <v>7</v>
      </c>
      <c r="F4" s="18">
        <f>+VLOOKUP(D4,'6.1 b'!$L$3:$N$13,2)</f>
        <v>2</v>
      </c>
      <c r="G4" s="18">
        <f>+F4+'6.1 b'!G4</f>
        <v>13</v>
      </c>
      <c r="H4" s="18">
        <f>+F4+'6.1 b'!F4</f>
        <v>6</v>
      </c>
      <c r="I4" s="18">
        <f>VLOOKUP(E4,'6.1 b'!$L$3:$N$13,3)</f>
        <v>17</v>
      </c>
    </row>
    <row r="5" spans="2:9" ht="12">
      <c r="B5" s="16" t="str">
        <f>+'[1]Teoría a)'!A5</f>
        <v>C</v>
      </c>
      <c r="C5" s="16" t="str">
        <f>+'6.1 b'!C5</f>
        <v>B, H</v>
      </c>
      <c r="D5" s="17">
        <f>+'6.1 b'!D5</f>
        <v>7</v>
      </c>
      <c r="E5" s="18">
        <f>+'6.1 b'!E5</f>
        <v>8</v>
      </c>
      <c r="F5" s="18">
        <f>+VLOOKUP(D5,'6.1 b'!$L$3:$N$13,2)</f>
        <v>10</v>
      </c>
      <c r="G5" s="18">
        <f>+F5+'6.1 b'!G5</f>
        <v>17</v>
      </c>
      <c r="H5" s="18">
        <f>+F5+'6.1 b'!F5</f>
        <v>11</v>
      </c>
      <c r="I5" s="18">
        <f>VLOOKUP(E5,'6.1 b'!$L$3:$N$13,3)</f>
        <v>18</v>
      </c>
    </row>
    <row r="6" spans="2:9" ht="12">
      <c r="B6" s="31" t="str">
        <f>+'[1]Teoría a)'!A6</f>
        <v>D</v>
      </c>
      <c r="C6" s="16" t="str">
        <f>+'6.1 b'!C6</f>
        <v>-</v>
      </c>
      <c r="D6" s="17">
        <f>+'6.1 b'!D6</f>
        <v>1</v>
      </c>
      <c r="E6" s="18">
        <f>+'6.1 b'!E6</f>
        <v>3</v>
      </c>
      <c r="F6" s="18">
        <f>+VLOOKUP(D6,'6.1 b'!$L$3:$N$13,2)</f>
        <v>0</v>
      </c>
      <c r="G6" s="18">
        <f>+F6+'6.1 b'!G6</f>
        <v>0</v>
      </c>
      <c r="H6" s="18">
        <f>+F6+'6.1 b'!F6</f>
        <v>6</v>
      </c>
      <c r="I6" s="18">
        <f>VLOOKUP(E6,'6.1 b'!$L$3:$N$13,3)</f>
        <v>6</v>
      </c>
    </row>
    <row r="7" spans="2:9" ht="12">
      <c r="B7" s="16" t="str">
        <f>+'[1]Teoría a)'!A7</f>
        <v>E</v>
      </c>
      <c r="C7" s="16" t="str">
        <f>+'6.1 b'!C7</f>
        <v>G</v>
      </c>
      <c r="D7" s="17">
        <f>+'6.1 b'!D7</f>
        <v>4</v>
      </c>
      <c r="E7" s="18">
        <f>+'6.1 b'!E7</f>
        <v>9</v>
      </c>
      <c r="F7" s="18">
        <f>+VLOOKUP(D7,'6.1 b'!$L$3:$N$13,2)</f>
        <v>8</v>
      </c>
      <c r="G7" s="18">
        <f>+F7+'6.1 b'!G7</f>
        <v>12</v>
      </c>
      <c r="H7" s="18">
        <f>+F7+'6.1 b'!F7</f>
        <v>11</v>
      </c>
      <c r="I7" s="18">
        <f>VLOOKUP(E7,'6.1 b'!$L$3:$N$13,3)</f>
        <v>15</v>
      </c>
    </row>
    <row r="8" spans="2:9" ht="12">
      <c r="B8" s="16" t="str">
        <f>+'[1]Teoría a)'!A8</f>
        <v>F</v>
      </c>
      <c r="C8" s="16" t="str">
        <f>+'6.1 b'!C8</f>
        <v>E</v>
      </c>
      <c r="D8" s="17">
        <f>+'6.1 b'!D8</f>
        <v>9</v>
      </c>
      <c r="E8" s="18">
        <f>+'6.1 b'!E8</f>
        <v>11</v>
      </c>
      <c r="F8" s="18">
        <f>+VLOOKUP(D8,'6.1 b'!$L$3:$N$13,2)</f>
        <v>11</v>
      </c>
      <c r="G8" s="18">
        <f>+F8+'6.1 b'!G8</f>
        <v>15</v>
      </c>
      <c r="H8" s="18">
        <f>+F8+'6.1 b'!F8</f>
        <v>16</v>
      </c>
      <c r="I8" s="18">
        <f>VLOOKUP(E8,'6.1 b'!$L$3:$N$13,3)</f>
        <v>20</v>
      </c>
    </row>
    <row r="9" spans="2:9" ht="12">
      <c r="B9" s="16" t="str">
        <f>+'[1]Teoría a)'!A9</f>
        <v>G</v>
      </c>
      <c r="C9" s="16" t="str">
        <f>+'6.1 b'!C9</f>
        <v>D</v>
      </c>
      <c r="D9" s="17">
        <f>+'6.1 b'!D9</f>
        <v>3</v>
      </c>
      <c r="E9" s="18">
        <f>+'6.1 b'!E9</f>
        <v>4</v>
      </c>
      <c r="F9" s="18">
        <f>+VLOOKUP(D9,'6.1 b'!$L$3:$N$13,2)</f>
        <v>6</v>
      </c>
      <c r="G9" s="18">
        <f>+F9+'6.1 b'!G9</f>
        <v>10</v>
      </c>
      <c r="H9" s="18">
        <f>+F9+'6.1 b'!F9</f>
        <v>8</v>
      </c>
      <c r="I9" s="18">
        <f>VLOOKUP(E9,'6.1 b'!$L$3:$N$13,3)</f>
        <v>12</v>
      </c>
    </row>
    <row r="10" spans="2:9" ht="12">
      <c r="B10" s="16" t="str">
        <f>+'[1]Teoría a)'!A10</f>
        <v>H</v>
      </c>
      <c r="C10" s="16" t="str">
        <f>+'6.1 b'!C10</f>
        <v>G</v>
      </c>
      <c r="D10" s="17">
        <f>+'6.1 b'!D10</f>
        <v>4</v>
      </c>
      <c r="E10" s="18">
        <f>+'6.1 b'!E10</f>
        <v>7</v>
      </c>
      <c r="F10" s="18">
        <f>+VLOOKUP(D10,'6.1 b'!$L$3:$N$13,2)</f>
        <v>8</v>
      </c>
      <c r="G10" s="18">
        <f>+F10+'6.1 b'!G10</f>
        <v>15</v>
      </c>
      <c r="H10" s="18">
        <f>+F10+'6.1 b'!F10</f>
        <v>10</v>
      </c>
      <c r="I10" s="18">
        <f>VLOOKUP(E10,'6.1 b'!$L$3:$N$13,3)</f>
        <v>17</v>
      </c>
    </row>
    <row r="11" spans="2:9" ht="12">
      <c r="B11" s="31" t="str">
        <f>+'[1]Teoría a)'!A11</f>
        <v>I</v>
      </c>
      <c r="C11" s="16" t="str">
        <f>+'6.1 b'!C11</f>
        <v>D</v>
      </c>
      <c r="D11" s="17">
        <f>+'6.1 b'!D11</f>
        <v>3</v>
      </c>
      <c r="E11" s="18">
        <f>+'6.1 b'!E11</f>
        <v>5</v>
      </c>
      <c r="F11" s="18">
        <f>+VLOOKUP(D11,'6.1 b'!$L$3:$N$13,2)</f>
        <v>6</v>
      </c>
      <c r="G11" s="18">
        <f>+F11+'6.1 b'!G11</f>
        <v>6</v>
      </c>
      <c r="H11" s="18">
        <f>+F11+'6.1 b'!F11</f>
        <v>9</v>
      </c>
      <c r="I11" s="18">
        <f>VLOOKUP(E11,'6.1 b'!$L$3:$N$13,3)</f>
        <v>9</v>
      </c>
    </row>
    <row r="12" spans="2:9" ht="12">
      <c r="B12" s="31" t="str">
        <f>+'[1]Teoría a)'!A12</f>
        <v>J</v>
      </c>
      <c r="C12" s="16" t="str">
        <f>+'6.1 b'!C12</f>
        <v>I</v>
      </c>
      <c r="D12" s="17">
        <f>+'6.1 b'!D12</f>
        <v>5</v>
      </c>
      <c r="E12" s="18">
        <f>+'6.1 b'!E12</f>
        <v>6</v>
      </c>
      <c r="F12" s="18">
        <f>+VLOOKUP(D12,'6.1 b'!$L$3:$N$13,2)</f>
        <v>9</v>
      </c>
      <c r="G12" s="18">
        <f>+F12+'6.1 b'!G12</f>
        <v>9</v>
      </c>
      <c r="H12" s="18">
        <f>+F12+'6.1 b'!F12</f>
        <v>13</v>
      </c>
      <c r="I12" s="18">
        <f>VLOOKUP(E12,'6.1 b'!$L$3:$N$13,3)</f>
        <v>13</v>
      </c>
    </row>
    <row r="13" spans="2:9" ht="12">
      <c r="B13" s="16" t="str">
        <f>+'[1]Teoría a)'!A13</f>
        <v>K</v>
      </c>
      <c r="C13" s="16" t="str">
        <f>+'6.1 b'!C13</f>
        <v>D</v>
      </c>
      <c r="D13" s="17">
        <f>+'6.1 b'!D13</f>
        <v>3</v>
      </c>
      <c r="E13" s="18">
        <f>+'6.1 b'!E13</f>
        <v>6</v>
      </c>
      <c r="F13" s="18">
        <f>+VLOOKUP(D13,'6.1 b'!$L$3:$N$13,2)</f>
        <v>6</v>
      </c>
      <c r="G13" s="18">
        <f>+F13+'6.1 b'!G13</f>
        <v>10</v>
      </c>
      <c r="H13" s="18">
        <f>+F13+'6.1 b'!F13</f>
        <v>9</v>
      </c>
      <c r="I13" s="18">
        <f>VLOOKUP(E13,'6.1 b'!$L$3:$N$13,3)</f>
        <v>13</v>
      </c>
    </row>
    <row r="14" spans="2:9" ht="12">
      <c r="B14" s="31" t="str">
        <f>+'[1]Teoría a)'!A14</f>
        <v>L</v>
      </c>
      <c r="C14" s="16" t="str">
        <f>+'6.1 b'!C14</f>
        <v>J, K</v>
      </c>
      <c r="D14" s="17">
        <f>+'6.1 b'!D14</f>
        <v>6</v>
      </c>
      <c r="E14" s="18">
        <f>+'6.1 b'!E14</f>
        <v>10</v>
      </c>
      <c r="F14" s="18">
        <f>+VLOOKUP(D14,'6.1 b'!$L$3:$N$13,2)</f>
        <v>13</v>
      </c>
      <c r="G14" s="18">
        <f>+F14+'6.1 b'!G14</f>
        <v>13</v>
      </c>
      <c r="H14" s="18">
        <f>+F14+'6.1 b'!F14</f>
        <v>18</v>
      </c>
      <c r="I14" s="18">
        <f>VLOOKUP(E14,'6.1 b'!$L$3:$N$13,3)</f>
        <v>18</v>
      </c>
    </row>
    <row r="15" spans="2:9" ht="12">
      <c r="B15" s="31" t="str">
        <f>+'[1]Teoría a)'!A15</f>
        <v>M</v>
      </c>
      <c r="C15" s="16" t="str">
        <f>+'6.1 b'!C15</f>
        <v>L, Fic1</v>
      </c>
      <c r="D15" s="17">
        <f>+'6.1 b'!D15</f>
        <v>10</v>
      </c>
      <c r="E15" s="18">
        <f>+'6.1 b'!E15</f>
        <v>11</v>
      </c>
      <c r="F15" s="18">
        <f>+VLOOKUP(D15,'6.1 b'!$L$3:$N$13,2)</f>
        <v>18</v>
      </c>
      <c r="G15" s="18">
        <f>+F15+'6.1 b'!G15</f>
        <v>18</v>
      </c>
      <c r="H15" s="18">
        <f>+F15+'6.1 b'!F15</f>
        <v>20</v>
      </c>
      <c r="I15" s="18">
        <f>VLOOKUP(E15,'6.1 b'!$L$3:$N$13,3)</f>
        <v>20</v>
      </c>
    </row>
    <row r="16" spans="2:9" ht="12">
      <c r="B16" s="23">
        <f>+'[1]Teoría a)'!A16</f>
        <v>0</v>
      </c>
      <c r="C16" s="23" t="str">
        <f>+'6.1 b'!C16</f>
        <v>C</v>
      </c>
      <c r="D16" s="21">
        <f>+'6.1 b'!D16</f>
        <v>8</v>
      </c>
      <c r="E16" s="22">
        <f>+'6.1 b'!E16</f>
        <v>10</v>
      </c>
      <c r="F16" s="22">
        <f>+VLOOKUP(D16,'6.1 b'!$L$3:$N$13,2)</f>
        <v>11</v>
      </c>
      <c r="G16" s="22">
        <f>+F16+'6.1 b'!G16</f>
        <v>18</v>
      </c>
      <c r="H16" s="22">
        <f>+F16+'6.1 b'!F16</f>
        <v>11</v>
      </c>
      <c r="I16" s="22">
        <f>VLOOKUP(E16,'6.1 b'!$L$3:$N$13,3)</f>
        <v>18</v>
      </c>
    </row>
    <row r="18" spans="2:9" ht="12">
      <c r="B18" s="2" t="s">
        <v>78</v>
      </c>
      <c r="E18" s="33">
        <v>37408</v>
      </c>
      <c r="F18" s="46" t="s">
        <v>79</v>
      </c>
      <c r="G18" s="48"/>
      <c r="H18" s="46" t="s">
        <v>80</v>
      </c>
      <c r="I18" s="48"/>
    </row>
    <row r="19" spans="5:9" ht="12">
      <c r="E19" s="12" t="str">
        <f aca="true" t="shared" si="0" ref="E19:E33">+B2</f>
        <v>Actividad</v>
      </c>
      <c r="F19" s="12" t="str">
        <f>+F2</f>
        <v>más temprana</v>
      </c>
      <c r="G19" s="12" t="str">
        <f>+G2</f>
        <v>más tardía</v>
      </c>
      <c r="H19" s="12" t="str">
        <f>+H2</f>
        <v>más temprana</v>
      </c>
      <c r="I19" s="12" t="str">
        <f>+I2</f>
        <v>más tardía</v>
      </c>
    </row>
    <row r="20" spans="5:9" ht="12">
      <c r="E20" s="16" t="str">
        <f t="shared" si="0"/>
        <v>A</v>
      </c>
      <c r="F20" s="34">
        <f aca="true" t="shared" si="1" ref="F20:I33">+$E$18+F3</f>
        <v>37408</v>
      </c>
      <c r="G20" s="34">
        <f t="shared" si="1"/>
        <v>37419</v>
      </c>
      <c r="H20" s="34">
        <f t="shared" si="1"/>
        <v>37410</v>
      </c>
      <c r="I20" s="34">
        <f t="shared" si="1"/>
        <v>37421</v>
      </c>
    </row>
    <row r="21" spans="5:9" ht="12">
      <c r="E21" s="16" t="str">
        <f t="shared" si="0"/>
        <v>B</v>
      </c>
      <c r="F21" s="34">
        <f t="shared" si="1"/>
        <v>37410</v>
      </c>
      <c r="G21" s="34">
        <f t="shared" si="1"/>
        <v>37421</v>
      </c>
      <c r="H21" s="34">
        <f t="shared" si="1"/>
        <v>37414</v>
      </c>
      <c r="I21" s="34">
        <f t="shared" si="1"/>
        <v>37425</v>
      </c>
    </row>
    <row r="22" spans="5:9" ht="12">
      <c r="E22" s="16" t="str">
        <f t="shared" si="0"/>
        <v>C</v>
      </c>
      <c r="F22" s="34">
        <f t="shared" si="1"/>
        <v>37418</v>
      </c>
      <c r="G22" s="34">
        <f t="shared" si="1"/>
        <v>37425</v>
      </c>
      <c r="H22" s="34">
        <f t="shared" si="1"/>
        <v>37419</v>
      </c>
      <c r="I22" s="34">
        <f t="shared" si="1"/>
        <v>37426</v>
      </c>
    </row>
    <row r="23" spans="5:9" ht="12">
      <c r="E23" s="31" t="str">
        <f t="shared" si="0"/>
        <v>D</v>
      </c>
      <c r="F23" s="34">
        <f t="shared" si="1"/>
        <v>37408</v>
      </c>
      <c r="G23" s="34">
        <f t="shared" si="1"/>
        <v>37408</v>
      </c>
      <c r="H23" s="34">
        <f t="shared" si="1"/>
        <v>37414</v>
      </c>
      <c r="I23" s="34">
        <f t="shared" si="1"/>
        <v>37414</v>
      </c>
    </row>
    <row r="24" spans="5:9" ht="12">
      <c r="E24" s="16" t="str">
        <f t="shared" si="0"/>
        <v>E</v>
      </c>
      <c r="F24" s="34">
        <f t="shared" si="1"/>
        <v>37416</v>
      </c>
      <c r="G24" s="34">
        <f t="shared" si="1"/>
        <v>37420</v>
      </c>
      <c r="H24" s="34">
        <f t="shared" si="1"/>
        <v>37419</v>
      </c>
      <c r="I24" s="34">
        <f t="shared" si="1"/>
        <v>37423</v>
      </c>
    </row>
    <row r="25" spans="5:9" ht="12">
      <c r="E25" s="16" t="str">
        <f t="shared" si="0"/>
        <v>F</v>
      </c>
      <c r="F25" s="34">
        <f t="shared" si="1"/>
        <v>37419</v>
      </c>
      <c r="G25" s="34">
        <f t="shared" si="1"/>
        <v>37423</v>
      </c>
      <c r="H25" s="34">
        <f t="shared" si="1"/>
        <v>37424</v>
      </c>
      <c r="I25" s="34">
        <f t="shared" si="1"/>
        <v>37428</v>
      </c>
    </row>
    <row r="26" spans="5:9" ht="12">
      <c r="E26" s="16" t="str">
        <f t="shared" si="0"/>
        <v>G</v>
      </c>
      <c r="F26" s="34">
        <f t="shared" si="1"/>
        <v>37414</v>
      </c>
      <c r="G26" s="34">
        <f t="shared" si="1"/>
        <v>37418</v>
      </c>
      <c r="H26" s="34">
        <f t="shared" si="1"/>
        <v>37416</v>
      </c>
      <c r="I26" s="34">
        <f t="shared" si="1"/>
        <v>37420</v>
      </c>
    </row>
    <row r="27" spans="5:9" ht="12">
      <c r="E27" s="16" t="str">
        <f t="shared" si="0"/>
        <v>H</v>
      </c>
      <c r="F27" s="34">
        <f t="shared" si="1"/>
        <v>37416</v>
      </c>
      <c r="G27" s="34">
        <f t="shared" si="1"/>
        <v>37423</v>
      </c>
      <c r="H27" s="34">
        <f t="shared" si="1"/>
        <v>37418</v>
      </c>
      <c r="I27" s="34">
        <f t="shared" si="1"/>
        <v>37425</v>
      </c>
    </row>
    <row r="28" spans="5:9" ht="12">
      <c r="E28" s="31" t="str">
        <f t="shared" si="0"/>
        <v>I</v>
      </c>
      <c r="F28" s="34">
        <f t="shared" si="1"/>
        <v>37414</v>
      </c>
      <c r="G28" s="34">
        <f t="shared" si="1"/>
        <v>37414</v>
      </c>
      <c r="H28" s="34">
        <f t="shared" si="1"/>
        <v>37417</v>
      </c>
      <c r="I28" s="34">
        <f t="shared" si="1"/>
        <v>37417</v>
      </c>
    </row>
    <row r="29" spans="5:9" ht="12">
      <c r="E29" s="31" t="str">
        <f t="shared" si="0"/>
        <v>J</v>
      </c>
      <c r="F29" s="34">
        <f t="shared" si="1"/>
        <v>37417</v>
      </c>
      <c r="G29" s="34">
        <f t="shared" si="1"/>
        <v>37417</v>
      </c>
      <c r="H29" s="34">
        <f t="shared" si="1"/>
        <v>37421</v>
      </c>
      <c r="I29" s="34">
        <f t="shared" si="1"/>
        <v>37421</v>
      </c>
    </row>
    <row r="30" spans="5:9" ht="12">
      <c r="E30" s="16" t="str">
        <f t="shared" si="0"/>
        <v>K</v>
      </c>
      <c r="F30" s="34">
        <f t="shared" si="1"/>
        <v>37414</v>
      </c>
      <c r="G30" s="34">
        <f t="shared" si="1"/>
        <v>37418</v>
      </c>
      <c r="H30" s="34">
        <f t="shared" si="1"/>
        <v>37417</v>
      </c>
      <c r="I30" s="34">
        <f t="shared" si="1"/>
        <v>37421</v>
      </c>
    </row>
    <row r="31" spans="5:9" ht="12">
      <c r="E31" s="31" t="str">
        <f t="shared" si="0"/>
        <v>L</v>
      </c>
      <c r="F31" s="34">
        <f t="shared" si="1"/>
        <v>37421</v>
      </c>
      <c r="G31" s="34">
        <f t="shared" si="1"/>
        <v>37421</v>
      </c>
      <c r="H31" s="34">
        <f t="shared" si="1"/>
        <v>37426</v>
      </c>
      <c r="I31" s="34">
        <f t="shared" si="1"/>
        <v>37426</v>
      </c>
    </row>
    <row r="32" spans="5:9" ht="12">
      <c r="E32" s="31" t="str">
        <f t="shared" si="0"/>
        <v>M</v>
      </c>
      <c r="F32" s="34">
        <f t="shared" si="1"/>
        <v>37426</v>
      </c>
      <c r="G32" s="34">
        <f t="shared" si="1"/>
        <v>37426</v>
      </c>
      <c r="H32" s="34">
        <f t="shared" si="1"/>
        <v>37428</v>
      </c>
      <c r="I32" s="34">
        <f t="shared" si="1"/>
        <v>37428</v>
      </c>
    </row>
    <row r="33" spans="5:9" ht="12">
      <c r="E33" s="23">
        <f t="shared" si="0"/>
        <v>0</v>
      </c>
      <c r="F33" s="35">
        <f t="shared" si="1"/>
        <v>37419</v>
      </c>
      <c r="G33" s="35">
        <f t="shared" si="1"/>
        <v>37426</v>
      </c>
      <c r="H33" s="35">
        <f t="shared" si="1"/>
        <v>37419</v>
      </c>
      <c r="I33" s="35">
        <f t="shared" si="1"/>
        <v>37426</v>
      </c>
    </row>
  </sheetData>
  <sheetProtection/>
  <mergeCells count="5">
    <mergeCell ref="D1:E1"/>
    <mergeCell ref="F1:G1"/>
    <mergeCell ref="H1:I1"/>
    <mergeCell ref="F18:G18"/>
    <mergeCell ref="H18:I1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paperSize="9"/>
  <headerFooter alignWithMargins="0">
    <oddHeader>&amp;CPGSI - Ejercicios Tema 6</oddHeader>
    <oddFooter>&amp;CUCLM-ESI  pg. &amp;P  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R42"/>
  <sheetViews>
    <sheetView showGridLines="0" zoomScale="75" zoomScaleNormal="75" workbookViewId="0" topLeftCell="A1">
      <selection activeCell="O48" sqref="O48"/>
    </sheetView>
  </sheetViews>
  <sheetFormatPr defaultColWidth="11.421875" defaultRowHeight="12.75"/>
  <cols>
    <col min="1" max="1" width="4.7109375" style="0" customWidth="1"/>
    <col min="2" max="2" width="12.7109375" style="0" customWidth="1"/>
    <col min="3" max="4" width="5.7109375" style="0" customWidth="1"/>
    <col min="5" max="9" width="5.7109375" style="1" customWidth="1"/>
    <col min="10" max="16" width="5.7109375" style="0" customWidth="1"/>
    <col min="17" max="18" width="8.7109375" style="0" customWidth="1"/>
  </cols>
  <sheetData>
    <row r="1" ht="12">
      <c r="B1" s="2" t="s">
        <v>105</v>
      </c>
    </row>
    <row r="2" spans="2:16" ht="12">
      <c r="B2" s="36" t="s">
        <v>81</v>
      </c>
      <c r="C2" s="7" t="s">
        <v>9</v>
      </c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10</v>
      </c>
      <c r="N2" s="7" t="s">
        <v>11</v>
      </c>
      <c r="O2" s="7" t="s">
        <v>12</v>
      </c>
      <c r="P2" s="8" t="s">
        <v>70</v>
      </c>
    </row>
    <row r="3" spans="2:16" ht="12">
      <c r="B3" s="19" t="s">
        <v>82</v>
      </c>
      <c r="C3" s="17" t="s">
        <v>29</v>
      </c>
      <c r="D3" s="17" t="s">
        <v>9</v>
      </c>
      <c r="E3" s="17" t="s">
        <v>33</v>
      </c>
      <c r="F3" s="17" t="s">
        <v>29</v>
      </c>
      <c r="G3" s="17" t="s">
        <v>5</v>
      </c>
      <c r="H3" s="17" t="s">
        <v>3</v>
      </c>
      <c r="I3" s="17" t="s">
        <v>2</v>
      </c>
      <c r="J3" s="17" t="s">
        <v>5</v>
      </c>
      <c r="K3" s="17" t="s">
        <v>2</v>
      </c>
      <c r="L3" s="17" t="s">
        <v>7</v>
      </c>
      <c r="M3" s="17" t="s">
        <v>2</v>
      </c>
      <c r="N3" s="17" t="s">
        <v>43</v>
      </c>
      <c r="O3" s="17" t="s">
        <v>69</v>
      </c>
      <c r="P3" s="18" t="s">
        <v>1</v>
      </c>
    </row>
    <row r="4" spans="2:16" ht="12">
      <c r="B4" s="19" t="s">
        <v>83</v>
      </c>
      <c r="C4" s="17">
        <v>1</v>
      </c>
      <c r="D4" s="17">
        <v>2</v>
      </c>
      <c r="E4" s="17">
        <v>7</v>
      </c>
      <c r="F4" s="17">
        <v>1</v>
      </c>
      <c r="G4" s="17">
        <v>4</v>
      </c>
      <c r="H4" s="17">
        <v>9</v>
      </c>
      <c r="I4" s="17">
        <v>3</v>
      </c>
      <c r="J4" s="17">
        <v>4</v>
      </c>
      <c r="K4" s="17">
        <v>3</v>
      </c>
      <c r="L4" s="17">
        <v>5</v>
      </c>
      <c r="M4" s="17">
        <v>3</v>
      </c>
      <c r="N4" s="17">
        <v>6</v>
      </c>
      <c r="O4" s="17">
        <v>10</v>
      </c>
      <c r="P4" s="18">
        <v>8</v>
      </c>
    </row>
    <row r="5" spans="2:16" ht="12">
      <c r="B5" s="19" t="s">
        <v>84</v>
      </c>
      <c r="C5" s="17">
        <v>2</v>
      </c>
      <c r="D5" s="17">
        <v>7</v>
      </c>
      <c r="E5" s="17">
        <v>8</v>
      </c>
      <c r="F5" s="17">
        <v>3</v>
      </c>
      <c r="G5" s="17">
        <v>9</v>
      </c>
      <c r="H5" s="17">
        <v>11</v>
      </c>
      <c r="I5" s="17">
        <v>4</v>
      </c>
      <c r="J5" s="17">
        <v>7</v>
      </c>
      <c r="K5" s="17">
        <v>5</v>
      </c>
      <c r="L5" s="17">
        <v>6</v>
      </c>
      <c r="M5" s="17">
        <v>6</v>
      </c>
      <c r="N5" s="17">
        <v>10</v>
      </c>
      <c r="O5" s="17">
        <v>11</v>
      </c>
      <c r="P5" s="18">
        <v>10</v>
      </c>
    </row>
    <row r="6" spans="2:16" ht="12">
      <c r="B6" s="20" t="s">
        <v>85</v>
      </c>
      <c r="C6" s="21">
        <f>+C7+C8</f>
        <v>2</v>
      </c>
      <c r="D6" s="21">
        <f aca="true" t="shared" si="0" ref="D6:P6">+D7+D8</f>
        <v>4</v>
      </c>
      <c r="E6" s="21">
        <f t="shared" si="0"/>
        <v>1</v>
      </c>
      <c r="F6" s="21">
        <f t="shared" si="0"/>
        <v>6</v>
      </c>
      <c r="G6" s="21">
        <f t="shared" si="0"/>
        <v>3</v>
      </c>
      <c r="H6" s="21">
        <f t="shared" si="0"/>
        <v>5</v>
      </c>
      <c r="I6" s="21">
        <f t="shared" si="0"/>
        <v>2</v>
      </c>
      <c r="J6" s="21">
        <f t="shared" si="0"/>
        <v>2</v>
      </c>
      <c r="K6" s="21">
        <f t="shared" si="0"/>
        <v>3</v>
      </c>
      <c r="L6" s="21">
        <f t="shared" si="0"/>
        <v>4</v>
      </c>
      <c r="M6" s="21">
        <f t="shared" si="0"/>
        <v>3</v>
      </c>
      <c r="N6" s="21">
        <f t="shared" si="0"/>
        <v>5</v>
      </c>
      <c r="O6" s="21">
        <f t="shared" si="0"/>
        <v>2</v>
      </c>
      <c r="P6" s="22">
        <f t="shared" si="0"/>
        <v>0</v>
      </c>
    </row>
    <row r="7" spans="2:16" ht="12">
      <c r="B7" s="42" t="s">
        <v>96</v>
      </c>
      <c r="C7" s="17">
        <v>2</v>
      </c>
      <c r="D7" s="17">
        <v>4</v>
      </c>
      <c r="E7" s="17">
        <v>1</v>
      </c>
      <c r="F7" s="17">
        <v>6</v>
      </c>
      <c r="G7" s="17">
        <v>3</v>
      </c>
      <c r="H7" s="17">
        <v>5</v>
      </c>
      <c r="I7" s="17">
        <v>2</v>
      </c>
      <c r="J7" s="17">
        <v>2</v>
      </c>
      <c r="K7" s="17">
        <v>3</v>
      </c>
      <c r="L7" s="17">
        <v>4</v>
      </c>
      <c r="M7" s="17">
        <v>3</v>
      </c>
      <c r="N7" s="17">
        <v>5</v>
      </c>
      <c r="O7" s="17">
        <v>2</v>
      </c>
      <c r="P7" s="18">
        <v>0</v>
      </c>
    </row>
    <row r="8" spans="2:16" ht="12">
      <c r="B8" s="43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10" spans="3:18" ht="12">
      <c r="C10" s="2" t="s">
        <v>86</v>
      </c>
      <c r="Q10" s="24" t="s">
        <v>87</v>
      </c>
      <c r="R10" s="24" t="s">
        <v>88</v>
      </c>
    </row>
    <row r="11" spans="3:18" ht="12">
      <c r="C11" s="37" t="str">
        <f aca="true" t="shared" si="1" ref="C11:P11">+C2</f>
        <v>A</v>
      </c>
      <c r="D11" s="38" t="str">
        <f t="shared" si="1"/>
        <v>B</v>
      </c>
      <c r="E11" s="38" t="str">
        <f t="shared" si="1"/>
        <v>C</v>
      </c>
      <c r="F11" s="38" t="str">
        <f t="shared" si="1"/>
        <v>D</v>
      </c>
      <c r="G11" s="38" t="str">
        <f t="shared" si="1"/>
        <v>E</v>
      </c>
      <c r="H11" s="38" t="str">
        <f t="shared" si="1"/>
        <v>F</v>
      </c>
      <c r="I11" s="38" t="str">
        <f t="shared" si="1"/>
        <v>G</v>
      </c>
      <c r="J11" s="38" t="str">
        <f t="shared" si="1"/>
        <v>H</v>
      </c>
      <c r="K11" s="38" t="str">
        <f t="shared" si="1"/>
        <v>I</v>
      </c>
      <c r="L11" s="38" t="str">
        <f t="shared" si="1"/>
        <v>J</v>
      </c>
      <c r="M11" s="38" t="str">
        <f t="shared" si="1"/>
        <v>K</v>
      </c>
      <c r="N11" s="38" t="str">
        <f t="shared" si="1"/>
        <v>L</v>
      </c>
      <c r="O11" s="38" t="str">
        <f t="shared" si="1"/>
        <v>M</v>
      </c>
      <c r="P11" s="38" t="str">
        <f t="shared" si="1"/>
        <v>Fic1</v>
      </c>
      <c r="Q11" s="23" t="s">
        <v>13</v>
      </c>
      <c r="R11" s="23" t="s">
        <v>89</v>
      </c>
    </row>
    <row r="12" spans="2:18" ht="12">
      <c r="B12" s="39" t="s">
        <v>90</v>
      </c>
      <c r="C12" s="38">
        <v>1</v>
      </c>
      <c r="D12" s="38">
        <v>1</v>
      </c>
      <c r="E12" s="38">
        <v>1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1</v>
      </c>
      <c r="P12" s="40">
        <v>1</v>
      </c>
      <c r="Q12" s="19">
        <f>+SUMPRODUCT(C12:P12,$C$6:$P$6)</f>
        <v>9</v>
      </c>
      <c r="R12" s="16">
        <f>+IF(Q12=$Q$17,"SI","")</f>
      </c>
    </row>
    <row r="13" spans="2:18" ht="12">
      <c r="B13" s="19" t="s">
        <v>91</v>
      </c>
      <c r="C13" s="17">
        <v>0</v>
      </c>
      <c r="D13" s="17">
        <v>0</v>
      </c>
      <c r="E13" s="17">
        <v>1</v>
      </c>
      <c r="F13" s="17">
        <v>1</v>
      </c>
      <c r="G13" s="17">
        <v>0</v>
      </c>
      <c r="H13" s="17">
        <v>0</v>
      </c>
      <c r="I13" s="17">
        <v>1</v>
      </c>
      <c r="J13" s="17">
        <v>1</v>
      </c>
      <c r="K13" s="17">
        <v>0</v>
      </c>
      <c r="L13" s="17">
        <v>0</v>
      </c>
      <c r="M13" s="17">
        <v>0</v>
      </c>
      <c r="N13" s="17">
        <v>0</v>
      </c>
      <c r="O13" s="17">
        <v>1</v>
      </c>
      <c r="P13" s="18">
        <v>1</v>
      </c>
      <c r="Q13" s="19">
        <f>+SUMPRODUCT(C13:P13,$C$6:$P$6)</f>
        <v>13</v>
      </c>
      <c r="R13" s="16">
        <f>+IF(Q13=$Q$17,"SI","")</f>
      </c>
    </row>
    <row r="14" spans="2:18" ht="12">
      <c r="B14" s="19" t="s">
        <v>92</v>
      </c>
      <c r="C14" s="17">
        <v>0</v>
      </c>
      <c r="D14" s="17">
        <v>0</v>
      </c>
      <c r="E14" s="17">
        <v>0</v>
      </c>
      <c r="F14" s="17">
        <v>1</v>
      </c>
      <c r="G14" s="17">
        <v>1</v>
      </c>
      <c r="H14" s="17">
        <v>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8">
        <v>0</v>
      </c>
      <c r="Q14" s="19">
        <f>+SUMPRODUCT(C14:P14,$C$6:$P$6)</f>
        <v>16</v>
      </c>
      <c r="R14" s="16">
        <f>+IF(Q14=$Q$17,"SI","")</f>
      </c>
    </row>
    <row r="15" spans="2:18" ht="12">
      <c r="B15" s="41" t="s">
        <v>93</v>
      </c>
      <c r="C15" s="17">
        <v>0</v>
      </c>
      <c r="D15" s="17">
        <v>0</v>
      </c>
      <c r="E15" s="17">
        <v>0</v>
      </c>
      <c r="F15" s="17">
        <v>1</v>
      </c>
      <c r="G15" s="17">
        <v>0</v>
      </c>
      <c r="H15" s="17">
        <v>0</v>
      </c>
      <c r="I15" s="17">
        <v>0</v>
      </c>
      <c r="J15" s="17">
        <v>0</v>
      </c>
      <c r="K15" s="17">
        <v>1</v>
      </c>
      <c r="L15" s="17">
        <v>1</v>
      </c>
      <c r="M15" s="17">
        <v>0</v>
      </c>
      <c r="N15" s="17">
        <v>1</v>
      </c>
      <c r="O15" s="17">
        <v>1</v>
      </c>
      <c r="P15" s="18">
        <v>0</v>
      </c>
      <c r="Q15" s="19">
        <f>+SUMPRODUCT(C15:P15,$C$6:$P$6)</f>
        <v>20</v>
      </c>
      <c r="R15" s="16" t="str">
        <f>+IF(Q15=$Q$17,"SI","")</f>
        <v>SI</v>
      </c>
    </row>
    <row r="16" spans="2:18" ht="12">
      <c r="B16" s="20" t="s">
        <v>94</v>
      </c>
      <c r="C16" s="21">
        <v>0</v>
      </c>
      <c r="D16" s="21">
        <v>0</v>
      </c>
      <c r="E16" s="21">
        <v>0</v>
      </c>
      <c r="F16" s="21">
        <v>1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1</v>
      </c>
      <c r="N16" s="21">
        <v>1</v>
      </c>
      <c r="O16" s="21">
        <v>1</v>
      </c>
      <c r="P16" s="22">
        <v>0</v>
      </c>
      <c r="Q16" s="20">
        <f>+SUMPRODUCT(C16:P16,$C$6:$P$6)</f>
        <v>16</v>
      </c>
      <c r="R16" s="23">
        <f>+IF(Q16=$Q$17,"SI","")</f>
      </c>
    </row>
    <row r="17" spans="12:17" ht="12">
      <c r="L17" s="2" t="s">
        <v>73</v>
      </c>
      <c r="Q17" s="2">
        <f>+MAX(Q12:Q16)</f>
        <v>20</v>
      </c>
    </row>
    <row r="19" spans="3:6" ht="12">
      <c r="C19" s="2" t="s">
        <v>71</v>
      </c>
      <c r="F19" s="32" t="s">
        <v>95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9" ht="12">
      <c r="B39" t="s">
        <v>103</v>
      </c>
    </row>
    <row r="40" spans="2:5" ht="12">
      <c r="B40" s="44" t="s">
        <v>98</v>
      </c>
      <c r="E40" s="45" t="s">
        <v>99</v>
      </c>
    </row>
    <row r="41" spans="2:5" ht="12">
      <c r="B41" s="44" t="s">
        <v>100</v>
      </c>
      <c r="E41" s="45" t="s">
        <v>101</v>
      </c>
    </row>
    <row r="42" spans="2:5" ht="12">
      <c r="B42" s="44" t="s">
        <v>102</v>
      </c>
      <c r="E42" s="45" t="s">
        <v>104</v>
      </c>
    </row>
  </sheetData>
  <sheetProtection/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paperSize="9"/>
  <headerFooter alignWithMargins="0">
    <oddHeader>&amp;CPGSI - Ejercicios Tema 6</oddHeader>
    <oddFooter>&amp;CUCLM-ESI  pg. &amp;P   (&amp;A)</oddFooter>
  </headerFooter>
  <legacyDrawing r:id="rId2"/>
  <oleObjects>
    <oleObject progId="ABCFlow" shapeId="60916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Carlos</cp:lastModifiedBy>
  <cp:lastPrinted>2002-04-10T12:24:31Z</cp:lastPrinted>
  <dcterms:created xsi:type="dcterms:W3CDTF">1996-11-27T10:00:04Z</dcterms:created>
  <dcterms:modified xsi:type="dcterms:W3CDTF">2014-04-02T10:44:41Z</dcterms:modified>
  <cp:category/>
  <cp:version/>
  <cp:contentType/>
  <cp:contentStatus/>
</cp:coreProperties>
</file>